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C22" i="1"/>
  <c r="C18" i="1"/>
  <c r="T14" i="1"/>
  <c r="S14" i="1"/>
  <c r="R14" i="1"/>
  <c r="Q14" i="1"/>
  <c r="P14" i="1"/>
  <c r="N14" i="1"/>
  <c r="M14" i="1"/>
  <c r="L14" i="1"/>
  <c r="K14" i="1"/>
  <c r="J14" i="1"/>
  <c r="D47" i="1"/>
  <c r="I14" i="1"/>
  <c r="H14" i="1"/>
  <c r="G14" i="1"/>
  <c r="F14" i="1"/>
  <c r="E14" i="1"/>
  <c r="D14" i="1"/>
  <c r="E47" i="1"/>
  <c r="O14" i="1"/>
  <c r="C14" i="1"/>
  <c r="C21" i="1"/>
  <c r="C20" i="1"/>
  <c r="C19" i="1"/>
  <c r="B16" i="1"/>
  <c r="T28" i="1"/>
  <c r="S28" i="1"/>
  <c r="R28" i="1"/>
  <c r="Q28" i="1"/>
  <c r="P28" i="1"/>
  <c r="O28" i="1"/>
  <c r="N28" i="1"/>
  <c r="M28" i="1"/>
  <c r="L28" i="1"/>
  <c r="K28" i="1"/>
  <c r="J28" i="1"/>
  <c r="I28" i="1"/>
  <c r="G28" i="1"/>
  <c r="H28" i="1"/>
  <c r="F28" i="1"/>
  <c r="E28" i="1"/>
  <c r="D28" i="1"/>
  <c r="C28" i="1"/>
</calcChain>
</file>

<file path=xl/sharedStrings.xml><?xml version="1.0" encoding="utf-8"?>
<sst xmlns="http://schemas.openxmlformats.org/spreadsheetml/2006/main" count="63" uniqueCount="48">
  <si>
    <t>Adult (18+)</t>
  </si>
  <si>
    <t>Youth (12-17)</t>
  </si>
  <si>
    <t>Child (5-11)</t>
  </si>
  <si>
    <t>Infant (under 5)</t>
  </si>
  <si>
    <t>Booking option</t>
  </si>
  <si>
    <t>a</t>
  </si>
  <si>
    <t>b</t>
  </si>
  <si>
    <t>c</t>
  </si>
  <si>
    <t>any</t>
  </si>
  <si>
    <t>Site fee</t>
  </si>
  <si>
    <t>free</t>
  </si>
  <si>
    <t>Food - scheduled meals (see detailed food-budget)</t>
  </si>
  <si>
    <t>Site token</t>
  </si>
  <si>
    <t>Kingdom Levy</t>
  </si>
  <si>
    <t>Total cost</t>
  </si>
  <si>
    <t>Budget for May Crown 2015 (dividing fixed costs across 40 adult attendees)</t>
  </si>
  <si>
    <t>Snacks for set-up crew ($40)</t>
  </si>
  <si>
    <t>Petrol ($100)</t>
  </si>
  <si>
    <t>Laundry ($70)</t>
  </si>
  <si>
    <t>Misc - Cleaning, Lighting, Bells, Wreaths etc ($80)</t>
  </si>
  <si>
    <t>Food budget for May Crown 2015</t>
  </si>
  <si>
    <t>Day</t>
  </si>
  <si>
    <t>per adult/youth</t>
  </si>
  <si>
    <t>per child</t>
  </si>
  <si>
    <t>Notes</t>
  </si>
  <si>
    <t>dinner</t>
  </si>
  <si>
    <t>Friday</t>
  </si>
  <si>
    <t>plain but hearty dinner - corned beef, roast vegetables, pottage, bread</t>
  </si>
  <si>
    <t>breakfast</t>
  </si>
  <si>
    <t>Saturday</t>
  </si>
  <si>
    <t>porridge; and a selection of eggs, bacon, mushrooms, toast</t>
  </si>
  <si>
    <t>lunch</t>
  </si>
  <si>
    <t>basket lunch - pie, and a selection of cheese/cold meat/nuts/fruit etc</t>
  </si>
  <si>
    <t>tournament snacks</t>
  </si>
  <si>
    <t>fruit, nuts and possible BBQ meats</t>
  </si>
  <si>
    <t>feast</t>
  </si>
  <si>
    <t>feast in mid-16th century Italian style</t>
  </si>
  <si>
    <t>Sunday</t>
  </si>
  <si>
    <t>both</t>
  </si>
  <si>
    <t>miscellaneous</t>
  </si>
  <si>
    <t>-</t>
  </si>
  <si>
    <t>tea, coffee, cordial</t>
  </si>
  <si>
    <t>Event total (adult):</t>
  </si>
  <si>
    <t>Meal</t>
  </si>
  <si>
    <t>($16 - food; $2 - decorations; $2 - hall or food, as required) - children 1/2 price</t>
  </si>
  <si>
    <t>cloth napkin, re-used each day</t>
  </si>
  <si>
    <t>napkin</t>
  </si>
  <si>
    <t>Printing ($28)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</si>
</sst>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6" fontId="0" fillId="0" borderId="0" xfId="0" applyNumberFormat="1"/>
    <xf numFmtId="0" fontId="1" fillId="0" borderId="0" xfId="0" applyFont="1"/>
    <xf numFmtId="0" fontId="0" fillId="0" borderId="0" xfId="0" applyBorder="1"/>
    <xf numFmtId="6" fontId="0" fillId="0" borderId="0" xfId="0" applyNumberFormat="1" applyBorder="1"/>
    <xf numFmtId="0" fontId="0" fillId="0" borderId="0" xfId="0" applyFont="1"/>
    <xf numFmtId="0" fontId="0" fillId="0" borderId="0" xfId="0" applyFont="1" applyBorder="1"/>
    <xf numFmtId="6" fontId="0" fillId="0" borderId="0" xfId="0" applyNumberFormat="1" applyFont="1" applyBorder="1"/>
    <xf numFmtId="0" fontId="0" fillId="0" borderId="4" xfId="0" applyBorder="1"/>
    <xf numFmtId="0" fontId="0" fillId="0" borderId="5" xfId="0" applyBorder="1"/>
    <xf numFmtId="6" fontId="0" fillId="0" borderId="4" xfId="0" applyNumberFormat="1" applyBorder="1"/>
    <xf numFmtId="6" fontId="0" fillId="0" borderId="5" xfId="0" applyNumberFormat="1" applyBorder="1"/>
    <xf numFmtId="8" fontId="0" fillId="0" borderId="6" xfId="0" applyNumberFormat="1" applyBorder="1"/>
    <xf numFmtId="8" fontId="0" fillId="0" borderId="7" xfId="0" applyNumberFormat="1" applyBorder="1"/>
    <xf numFmtId="8" fontId="0" fillId="0" borderId="8" xfId="0" applyNumberFormat="1" applyBorder="1"/>
    <xf numFmtId="0" fontId="0" fillId="0" borderId="4" xfId="0" applyFont="1" applyBorder="1"/>
    <xf numFmtId="0" fontId="0" fillId="0" borderId="5" xfId="0" applyFont="1" applyBorder="1"/>
    <xf numFmtId="6" fontId="0" fillId="0" borderId="4" xfId="0" applyNumberFormat="1" applyFont="1" applyBorder="1"/>
    <xf numFmtId="6" fontId="0" fillId="0" borderId="5" xfId="0" applyNumberFormat="1" applyFont="1" applyBorder="1"/>
    <xf numFmtId="6" fontId="0" fillId="0" borderId="6" xfId="0" applyNumberFormat="1" applyFont="1" applyBorder="1"/>
    <xf numFmtId="6" fontId="0" fillId="0" borderId="7" xfId="0" applyNumberFormat="1" applyFont="1" applyBorder="1"/>
    <xf numFmtId="6" fontId="0" fillId="0" borderId="8" xfId="0" applyNumberFormat="1" applyFont="1" applyBorder="1"/>
    <xf numFmtId="6" fontId="0" fillId="0" borderId="6" xfId="0" applyNumberFormat="1" applyBorder="1"/>
    <xf numFmtId="6" fontId="0" fillId="0" borderId="7" xfId="0" applyNumberFormat="1" applyBorder="1"/>
    <xf numFmtId="6" fontId="0" fillId="0" borderId="8" xfId="0" applyNumberForma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6" fontId="0" fillId="0" borderId="4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6" fontId="0" fillId="0" borderId="4" xfId="0" applyNumberFormat="1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6" fontId="0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U47"/>
  <sheetViews>
    <sheetView tabSelected="1" topLeftCell="A2" workbookViewId="0">
      <selection activeCell="B19" sqref="B19"/>
    </sheetView>
  </sheetViews>
  <sheetFormatPr baseColWidth="10" defaultRowHeight="15" x14ac:dyDescent="0"/>
  <cols>
    <col min="2" max="2" width="43.5" style="2" customWidth="1"/>
    <col min="3" max="3" width="7.83203125" bestFit="1" customWidth="1"/>
    <col min="4" max="4" width="7.83203125" customWidth="1"/>
    <col min="5" max="5" width="7.83203125" bestFit="1" customWidth="1"/>
    <col min="6" max="8" width="6.83203125" bestFit="1" customWidth="1"/>
    <col min="9" max="9" width="5.33203125" bestFit="1" customWidth="1"/>
    <col min="10" max="20" width="4.33203125" bestFit="1" customWidth="1"/>
    <col min="21" max="21" width="14" bestFit="1" customWidth="1"/>
  </cols>
  <sheetData>
    <row r="8" spans="2:21">
      <c r="B8" s="2" t="s">
        <v>15</v>
      </c>
    </row>
    <row r="9" spans="2:21" ht="16" thickBot="1"/>
    <row r="10" spans="2:21" s="2" customFormat="1">
      <c r="C10" s="39" t="s">
        <v>0</v>
      </c>
      <c r="D10" s="40"/>
      <c r="E10" s="40"/>
      <c r="F10" s="40"/>
      <c r="G10" s="40"/>
      <c r="H10" s="41"/>
      <c r="I10" s="39" t="s">
        <v>1</v>
      </c>
      <c r="J10" s="40"/>
      <c r="K10" s="40"/>
      <c r="L10" s="40"/>
      <c r="M10" s="40"/>
      <c r="N10" s="41"/>
      <c r="O10" s="39" t="s">
        <v>2</v>
      </c>
      <c r="P10" s="40"/>
      <c r="Q10" s="40"/>
      <c r="R10" s="40"/>
      <c r="S10" s="40"/>
      <c r="T10" s="41"/>
      <c r="U10" s="25" t="s">
        <v>3</v>
      </c>
    </row>
    <row r="11" spans="2:21">
      <c r="B11" s="2" t="s">
        <v>4</v>
      </c>
      <c r="C11" s="8" t="s">
        <v>5</v>
      </c>
      <c r="D11" s="3" t="s">
        <v>6</v>
      </c>
      <c r="E11" s="3" t="s">
        <v>7</v>
      </c>
      <c r="F11" s="3">
        <v>1</v>
      </c>
      <c r="G11" s="3">
        <v>2</v>
      </c>
      <c r="H11" s="9">
        <v>3</v>
      </c>
      <c r="I11" s="15" t="s">
        <v>5</v>
      </c>
      <c r="J11" s="6" t="s">
        <v>6</v>
      </c>
      <c r="K11" s="6" t="s">
        <v>7</v>
      </c>
      <c r="L11" s="6">
        <v>1</v>
      </c>
      <c r="M11" s="6">
        <v>2</v>
      </c>
      <c r="N11" s="16">
        <v>3</v>
      </c>
      <c r="O11" s="8" t="s">
        <v>5</v>
      </c>
      <c r="P11" s="3" t="s">
        <v>6</v>
      </c>
      <c r="Q11" s="3" t="s">
        <v>7</v>
      </c>
      <c r="R11" s="3">
        <v>1</v>
      </c>
      <c r="S11" s="3">
        <v>2</v>
      </c>
      <c r="T11" s="9">
        <v>3</v>
      </c>
      <c r="U11" s="26" t="s">
        <v>8</v>
      </c>
    </row>
    <row r="12" spans="2:21">
      <c r="B12" s="2" t="s">
        <v>9</v>
      </c>
      <c r="C12" s="28">
        <v>44</v>
      </c>
      <c r="D12" s="29"/>
      <c r="E12" s="29"/>
      <c r="F12" s="29">
        <v>22</v>
      </c>
      <c r="G12" s="29"/>
      <c r="H12" s="30"/>
      <c r="I12" s="36">
        <v>44</v>
      </c>
      <c r="J12" s="37"/>
      <c r="K12" s="37"/>
      <c r="L12" s="37">
        <v>22</v>
      </c>
      <c r="M12" s="37"/>
      <c r="N12" s="38"/>
      <c r="O12" s="28">
        <v>44</v>
      </c>
      <c r="P12" s="29"/>
      <c r="Q12" s="29"/>
      <c r="R12" s="29">
        <v>22</v>
      </c>
      <c r="S12" s="29"/>
      <c r="T12" s="30"/>
      <c r="U12" s="26" t="s">
        <v>10</v>
      </c>
    </row>
    <row r="13" spans="2:21">
      <c r="C13" s="8"/>
      <c r="D13" s="3"/>
      <c r="E13" s="3"/>
      <c r="F13" s="3"/>
      <c r="G13" s="3"/>
      <c r="H13" s="9"/>
      <c r="I13" s="15"/>
      <c r="J13" s="6"/>
      <c r="K13" s="6"/>
      <c r="L13" s="6"/>
      <c r="M13" s="6"/>
      <c r="N13" s="16"/>
      <c r="O13" s="8"/>
      <c r="P13" s="3"/>
      <c r="Q13" s="3"/>
      <c r="R13" s="3"/>
      <c r="S13" s="3"/>
      <c r="T13" s="9"/>
      <c r="U13" s="26"/>
    </row>
    <row r="14" spans="2:21">
      <c r="B14" s="2" t="s">
        <v>11</v>
      </c>
      <c r="C14" s="10">
        <f>D47</f>
        <v>54</v>
      </c>
      <c r="D14" s="4">
        <f>SUM(D39:D45)</f>
        <v>42</v>
      </c>
      <c r="E14" s="4">
        <f>SUM(D37:D41)+D44+D45</f>
        <v>43</v>
      </c>
      <c r="F14" s="4">
        <f>SUM(D37:D40)+D44+D45</f>
        <v>23</v>
      </c>
      <c r="G14" s="4">
        <f>SUM(D39:D41)+D44+D45</f>
        <v>31</v>
      </c>
      <c r="H14" s="11">
        <f>SUM(D41:D45)</f>
        <v>34</v>
      </c>
      <c r="I14" s="17">
        <f>D47</f>
        <v>54</v>
      </c>
      <c r="J14" s="7">
        <f>SUM(D39:D45)</f>
        <v>42</v>
      </c>
      <c r="K14" s="7">
        <f>SUM(D37:D41)+D44+D45</f>
        <v>43</v>
      </c>
      <c r="L14" s="7">
        <f>SUM(D37:D40)+D44+D45</f>
        <v>23</v>
      </c>
      <c r="M14" s="7">
        <f>SUM(D39:D41)+D44+D45</f>
        <v>31</v>
      </c>
      <c r="N14" s="18">
        <f>SUM(D41:D45)</f>
        <v>34</v>
      </c>
      <c r="O14" s="10">
        <f>E47</f>
        <v>29</v>
      </c>
      <c r="P14" s="4">
        <f>SUM(E39:E45)</f>
        <v>22</v>
      </c>
      <c r="Q14" s="4">
        <f>SUM(E37:E41)+E44</f>
        <v>23</v>
      </c>
      <c r="R14" s="4">
        <f>SUM(E37:E40)+E44</f>
        <v>13</v>
      </c>
      <c r="S14" s="4">
        <f>SUM(E39:E41)+E44</f>
        <v>16</v>
      </c>
      <c r="T14" s="11">
        <f>SUM(E41:E45)</f>
        <v>18</v>
      </c>
      <c r="U14" s="26"/>
    </row>
    <row r="15" spans="2:21">
      <c r="C15" s="8"/>
      <c r="D15" s="3"/>
      <c r="E15" s="3"/>
      <c r="F15" s="3"/>
      <c r="G15" s="3"/>
      <c r="H15" s="9"/>
      <c r="I15" s="15"/>
      <c r="J15" s="6"/>
      <c r="K15" s="6"/>
      <c r="L15" s="6"/>
      <c r="M15" s="6"/>
      <c r="N15" s="16"/>
      <c r="O15" s="8"/>
      <c r="P15" s="3"/>
      <c r="Q15" s="3"/>
      <c r="R15" s="3"/>
      <c r="S15" s="3"/>
      <c r="T15" s="9"/>
      <c r="U15" s="26"/>
    </row>
    <row r="16" spans="2:21">
      <c r="B16" s="2" t="str">
        <f>CONCATENATE("Fixed costs ($",SUM(C17:H22),"/adult)")</f>
        <v>Fixed costs ($13/adult)</v>
      </c>
      <c r="C16" s="28"/>
      <c r="D16" s="34"/>
      <c r="E16" s="34"/>
      <c r="F16" s="34"/>
      <c r="G16" s="34"/>
      <c r="H16" s="35"/>
      <c r="I16" s="15"/>
      <c r="J16" s="6"/>
      <c r="K16" s="6"/>
      <c r="L16" s="6"/>
      <c r="M16" s="6"/>
      <c r="N16" s="16"/>
      <c r="O16" s="8"/>
      <c r="P16" s="3"/>
      <c r="Q16" s="3"/>
      <c r="R16" s="3"/>
      <c r="S16" s="3"/>
      <c r="T16" s="9"/>
      <c r="U16" s="26"/>
    </row>
    <row r="17" spans="2:21">
      <c r="B17" s="2" t="s">
        <v>16</v>
      </c>
      <c r="C17" s="31">
        <v>1</v>
      </c>
      <c r="D17" s="32"/>
      <c r="E17" s="32"/>
      <c r="F17" s="32"/>
      <c r="G17" s="32"/>
      <c r="H17" s="33"/>
      <c r="I17" s="15"/>
      <c r="J17" s="6"/>
      <c r="K17" s="6"/>
      <c r="L17" s="6"/>
      <c r="M17" s="6"/>
      <c r="N17" s="16"/>
      <c r="O17" s="8"/>
      <c r="P17" s="3"/>
      <c r="Q17" s="3"/>
      <c r="R17" s="3"/>
      <c r="S17" s="3"/>
      <c r="T17" s="9"/>
      <c r="U17" s="26"/>
    </row>
    <row r="18" spans="2:21">
      <c r="B18" s="2" t="str">
        <f>CONCATENATE("Site+food+token for Crown ($",C12*2+C14*2+C24*2,")")</f>
        <v>Site+food+token for Crown ($202)</v>
      </c>
      <c r="C18" s="31">
        <f>(C12*2+C14*2+C24*2)/40</f>
        <v>5.05</v>
      </c>
      <c r="D18" s="32"/>
      <c r="E18" s="32"/>
      <c r="F18" s="32"/>
      <c r="G18" s="32"/>
      <c r="H18" s="33"/>
      <c r="I18" s="15"/>
      <c r="J18" s="6"/>
      <c r="K18" s="6"/>
      <c r="L18" s="6"/>
      <c r="M18" s="6"/>
      <c r="N18" s="16"/>
      <c r="O18" s="8"/>
      <c r="P18" s="3"/>
      <c r="Q18" s="3"/>
      <c r="R18" s="3"/>
      <c r="S18" s="3"/>
      <c r="T18" s="9"/>
      <c r="U18" s="26"/>
    </row>
    <row r="19" spans="2:21">
      <c r="B19" s="2" t="s">
        <v>17</v>
      </c>
      <c r="C19" s="31">
        <f>100/40</f>
        <v>2.5</v>
      </c>
      <c r="D19" s="32"/>
      <c r="E19" s="32"/>
      <c r="F19" s="32"/>
      <c r="G19" s="32"/>
      <c r="H19" s="33"/>
      <c r="I19" s="15"/>
      <c r="J19" s="6"/>
      <c r="K19" s="6"/>
      <c r="L19" s="6"/>
      <c r="M19" s="6"/>
      <c r="N19" s="16"/>
      <c r="O19" s="8"/>
      <c r="P19" s="3"/>
      <c r="Q19" s="3"/>
      <c r="R19" s="3"/>
      <c r="S19" s="3"/>
      <c r="T19" s="9"/>
      <c r="U19" s="26"/>
    </row>
    <row r="20" spans="2:21">
      <c r="B20" s="2" t="s">
        <v>18</v>
      </c>
      <c r="C20" s="31">
        <f>70/40</f>
        <v>1.75</v>
      </c>
      <c r="D20" s="32"/>
      <c r="E20" s="32"/>
      <c r="F20" s="32"/>
      <c r="G20" s="32"/>
      <c r="H20" s="33"/>
      <c r="I20" s="15"/>
      <c r="J20" s="6"/>
      <c r="K20" s="6"/>
      <c r="L20" s="6"/>
      <c r="M20" s="6"/>
      <c r="N20" s="16"/>
      <c r="O20" s="8"/>
      <c r="P20" s="3"/>
      <c r="Q20" s="3"/>
      <c r="R20" s="3"/>
      <c r="S20" s="3"/>
      <c r="T20" s="9"/>
      <c r="U20" s="26"/>
    </row>
    <row r="21" spans="2:21">
      <c r="B21" s="2" t="s">
        <v>19</v>
      </c>
      <c r="C21" s="31">
        <f>80/40</f>
        <v>2</v>
      </c>
      <c r="D21" s="32"/>
      <c r="E21" s="32"/>
      <c r="F21" s="32"/>
      <c r="G21" s="32"/>
      <c r="H21" s="33"/>
      <c r="I21" s="15"/>
      <c r="J21" s="6"/>
      <c r="K21" s="6"/>
      <c r="L21" s="6"/>
      <c r="M21" s="6"/>
      <c r="N21" s="16"/>
      <c r="O21" s="8"/>
      <c r="P21" s="3"/>
      <c r="Q21" s="3"/>
      <c r="R21" s="3"/>
      <c r="S21" s="3"/>
      <c r="T21" s="9"/>
      <c r="U21" s="26"/>
    </row>
    <row r="22" spans="2:21">
      <c r="B22" s="2" t="s">
        <v>47</v>
      </c>
      <c r="C22" s="31">
        <f>28/40</f>
        <v>0.7</v>
      </c>
      <c r="D22" s="32"/>
      <c r="E22" s="32"/>
      <c r="F22" s="32"/>
      <c r="G22" s="32"/>
      <c r="H22" s="33"/>
      <c r="I22" s="15"/>
      <c r="J22" s="6"/>
      <c r="K22" s="6"/>
      <c r="L22" s="6"/>
      <c r="M22" s="6"/>
      <c r="N22" s="16"/>
      <c r="O22" s="8"/>
      <c r="P22" s="3"/>
      <c r="Q22" s="3"/>
      <c r="R22" s="3"/>
      <c r="S22" s="3"/>
      <c r="T22" s="9"/>
      <c r="U22" s="26"/>
    </row>
    <row r="23" spans="2:21">
      <c r="C23" s="8"/>
      <c r="D23" s="3"/>
      <c r="E23" s="3"/>
      <c r="F23" s="3"/>
      <c r="G23" s="3"/>
      <c r="H23" s="9"/>
      <c r="I23" s="15"/>
      <c r="J23" s="6"/>
      <c r="K23" s="6"/>
      <c r="L23" s="6"/>
      <c r="M23" s="6"/>
      <c r="N23" s="16"/>
      <c r="O23" s="8"/>
      <c r="P23" s="3"/>
      <c r="Q23" s="3"/>
      <c r="R23" s="3"/>
      <c r="S23" s="3"/>
      <c r="T23" s="9"/>
      <c r="U23" s="26"/>
    </row>
    <row r="24" spans="2:21">
      <c r="B24" s="2" t="s">
        <v>12</v>
      </c>
      <c r="C24" s="28">
        <v>3</v>
      </c>
      <c r="D24" s="29"/>
      <c r="E24" s="29"/>
      <c r="F24" s="29"/>
      <c r="G24" s="29"/>
      <c r="H24" s="30"/>
      <c r="I24" s="36">
        <v>3</v>
      </c>
      <c r="J24" s="37"/>
      <c r="K24" s="37"/>
      <c r="L24" s="37"/>
      <c r="M24" s="37"/>
      <c r="N24" s="38"/>
      <c r="O24" s="28">
        <v>3</v>
      </c>
      <c r="P24" s="29"/>
      <c r="Q24" s="29"/>
      <c r="R24" s="29"/>
      <c r="S24" s="29"/>
      <c r="T24" s="30"/>
      <c r="U24" s="26"/>
    </row>
    <row r="25" spans="2:21">
      <c r="C25" s="8"/>
      <c r="D25" s="3"/>
      <c r="E25" s="3"/>
      <c r="F25" s="3"/>
      <c r="G25" s="3"/>
      <c r="H25" s="9"/>
      <c r="I25" s="15"/>
      <c r="J25" s="6"/>
      <c r="K25" s="6"/>
      <c r="L25" s="6"/>
      <c r="M25" s="6"/>
      <c r="N25" s="16"/>
      <c r="O25" s="8"/>
      <c r="P25" s="3"/>
      <c r="Q25" s="3"/>
      <c r="R25" s="3"/>
      <c r="S25" s="3"/>
      <c r="T25" s="9"/>
      <c r="U25" s="26"/>
    </row>
    <row r="26" spans="2:21">
      <c r="B26" s="2" t="s">
        <v>13</v>
      </c>
      <c r="C26" s="28">
        <v>1</v>
      </c>
      <c r="D26" s="29"/>
      <c r="E26" s="29"/>
      <c r="F26" s="29"/>
      <c r="G26" s="29"/>
      <c r="H26" s="30"/>
      <c r="I26" s="15"/>
      <c r="J26" s="6"/>
      <c r="K26" s="6"/>
      <c r="L26" s="6"/>
      <c r="M26" s="6"/>
      <c r="N26" s="16"/>
      <c r="O26" s="8"/>
      <c r="P26" s="3"/>
      <c r="Q26" s="3"/>
      <c r="R26" s="3"/>
      <c r="S26" s="3"/>
      <c r="T26" s="9"/>
      <c r="U26" s="26"/>
    </row>
    <row r="27" spans="2:21">
      <c r="C27" s="8"/>
      <c r="D27" s="3"/>
      <c r="E27" s="3"/>
      <c r="F27" s="3"/>
      <c r="G27" s="3"/>
      <c r="H27" s="9"/>
      <c r="I27" s="15"/>
      <c r="J27" s="6"/>
      <c r="K27" s="6"/>
      <c r="L27" s="6"/>
      <c r="M27" s="6"/>
      <c r="N27" s="16"/>
      <c r="O27" s="8"/>
      <c r="P27" s="3"/>
      <c r="Q27" s="3"/>
      <c r="R27" s="3"/>
      <c r="S27" s="3"/>
      <c r="T27" s="9"/>
      <c r="U27" s="26"/>
    </row>
    <row r="28" spans="2:21" ht="16" thickBot="1">
      <c r="B28" s="2" t="s">
        <v>14</v>
      </c>
      <c r="C28" s="12">
        <f>C12+C14+SUM($C$17:$C$26)</f>
        <v>115</v>
      </c>
      <c r="D28" s="13">
        <f>C12+D14+SUM($C$17:$C$26)</f>
        <v>103</v>
      </c>
      <c r="E28" s="13">
        <f>C12+E14+SUM($C$17:$C$26)</f>
        <v>104</v>
      </c>
      <c r="F28" s="13">
        <f>F12+F14+SUM($C$17:$C$26)</f>
        <v>62</v>
      </c>
      <c r="G28" s="13">
        <f>F12+G14+SUM($C$17:$C$26)</f>
        <v>70</v>
      </c>
      <c r="H28" s="14">
        <f>F12+H14+SUM($C$17:$C$26)</f>
        <v>73</v>
      </c>
      <c r="I28" s="19">
        <f>I12+I14+I24</f>
        <v>101</v>
      </c>
      <c r="J28" s="20">
        <f>I12+J14+I24</f>
        <v>89</v>
      </c>
      <c r="K28" s="20">
        <f>I12+K14+I24</f>
        <v>90</v>
      </c>
      <c r="L28" s="20">
        <f>L12+L14+I24</f>
        <v>48</v>
      </c>
      <c r="M28" s="20">
        <f>L12+M14+I24</f>
        <v>56</v>
      </c>
      <c r="N28" s="21">
        <f>L12+N14+I24</f>
        <v>59</v>
      </c>
      <c r="O28" s="22">
        <f>O12+O14+O24</f>
        <v>76</v>
      </c>
      <c r="P28" s="23">
        <f>O12+P14+O24</f>
        <v>69</v>
      </c>
      <c r="Q28" s="23">
        <f>O12+Q14+O24</f>
        <v>70</v>
      </c>
      <c r="R28" s="23">
        <f>R12+R14+O24</f>
        <v>38</v>
      </c>
      <c r="S28" s="23">
        <f>R12+S14+O24</f>
        <v>41</v>
      </c>
      <c r="T28" s="24">
        <f>R12+T14+O24</f>
        <v>43</v>
      </c>
      <c r="U28" s="27" t="s">
        <v>10</v>
      </c>
    </row>
    <row r="30" spans="2:2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4" spans="2:12">
      <c r="B34" s="2" t="s">
        <v>20</v>
      </c>
    </row>
    <row r="36" spans="2:12">
      <c r="B36" s="2" t="s">
        <v>43</v>
      </c>
      <c r="C36" s="2" t="s">
        <v>21</v>
      </c>
      <c r="D36" s="2" t="s">
        <v>22</v>
      </c>
      <c r="E36" s="2" t="s">
        <v>23</v>
      </c>
      <c r="F36" s="2" t="s">
        <v>24</v>
      </c>
    </row>
    <row r="37" spans="2:12">
      <c r="B37" s="2" t="s">
        <v>25</v>
      </c>
      <c r="C37" t="s">
        <v>26</v>
      </c>
      <c r="D37" s="1">
        <v>7</v>
      </c>
      <c r="E37" s="1">
        <v>4</v>
      </c>
      <c r="F37" t="s">
        <v>27</v>
      </c>
    </row>
    <row r="38" spans="2:12">
      <c r="B38" s="2" t="s">
        <v>28</v>
      </c>
      <c r="C38" t="s">
        <v>29</v>
      </c>
      <c r="D38" s="1">
        <v>5</v>
      </c>
      <c r="E38" s="1">
        <v>3</v>
      </c>
      <c r="F38" t="s">
        <v>30</v>
      </c>
    </row>
    <row r="39" spans="2:12">
      <c r="B39" s="2" t="s">
        <v>31</v>
      </c>
      <c r="C39" t="s">
        <v>29</v>
      </c>
      <c r="D39" s="1">
        <v>6</v>
      </c>
      <c r="E39" s="1">
        <v>3</v>
      </c>
      <c r="F39" t="s">
        <v>32</v>
      </c>
    </row>
    <row r="40" spans="2:12">
      <c r="B40" s="2" t="s">
        <v>33</v>
      </c>
      <c r="C40" t="s">
        <v>29</v>
      </c>
      <c r="D40" s="1">
        <v>2</v>
      </c>
      <c r="E40" s="1">
        <v>1</v>
      </c>
      <c r="F40" t="s">
        <v>34</v>
      </c>
    </row>
    <row r="41" spans="2:12">
      <c r="B41" s="2" t="s">
        <v>35</v>
      </c>
      <c r="C41" t="s">
        <v>29</v>
      </c>
      <c r="D41" s="1">
        <v>20</v>
      </c>
      <c r="E41" s="1">
        <v>10</v>
      </c>
      <c r="F41" s="5" t="s">
        <v>36</v>
      </c>
      <c r="L41" s="5" t="s">
        <v>44</v>
      </c>
    </row>
    <row r="42" spans="2:12">
      <c r="B42" s="2" t="s">
        <v>28</v>
      </c>
      <c r="C42" t="s">
        <v>37</v>
      </c>
      <c r="D42" s="1">
        <v>5</v>
      </c>
      <c r="E42" s="1">
        <v>3</v>
      </c>
      <c r="F42" t="s">
        <v>30</v>
      </c>
    </row>
    <row r="43" spans="2:12">
      <c r="B43" s="2" t="s">
        <v>31</v>
      </c>
      <c r="C43" t="s">
        <v>37</v>
      </c>
      <c r="D43" s="1">
        <v>6</v>
      </c>
      <c r="E43" s="1">
        <v>3</v>
      </c>
      <c r="F43" t="s">
        <v>32</v>
      </c>
    </row>
    <row r="44" spans="2:12">
      <c r="B44" s="2" t="s">
        <v>46</v>
      </c>
      <c r="C44" t="s">
        <v>38</v>
      </c>
      <c r="D44" s="1">
        <v>2</v>
      </c>
      <c r="E44" s="1">
        <v>2</v>
      </c>
      <c r="F44" t="s">
        <v>45</v>
      </c>
    </row>
    <row r="45" spans="2:12">
      <c r="B45" s="2" t="s">
        <v>39</v>
      </c>
      <c r="D45" s="1">
        <v>1</v>
      </c>
      <c r="E45" t="s">
        <v>40</v>
      </c>
      <c r="F45" t="s">
        <v>41</v>
      </c>
    </row>
    <row r="47" spans="2:12">
      <c r="B47" s="2" t="s">
        <v>42</v>
      </c>
      <c r="D47" s="1">
        <f>SUM(D37:D45)</f>
        <v>54</v>
      </c>
      <c r="E47" s="1">
        <f>SUM(E37:E45)</f>
        <v>29</v>
      </c>
    </row>
  </sheetData>
  <mergeCells count="20">
    <mergeCell ref="C10:H10"/>
    <mergeCell ref="I10:N10"/>
    <mergeCell ref="O10:T10"/>
    <mergeCell ref="C12:E12"/>
    <mergeCell ref="F12:H12"/>
    <mergeCell ref="I12:K12"/>
    <mergeCell ref="L12:N12"/>
    <mergeCell ref="O12:Q12"/>
    <mergeCell ref="R12:T12"/>
    <mergeCell ref="C16:H16"/>
    <mergeCell ref="C17:H17"/>
    <mergeCell ref="C18:H18"/>
    <mergeCell ref="C26:H26"/>
    <mergeCell ref="C24:H24"/>
    <mergeCell ref="O24:T24"/>
    <mergeCell ref="C19:H19"/>
    <mergeCell ref="C20:H20"/>
    <mergeCell ref="C21:H21"/>
    <mergeCell ref="C22:H22"/>
    <mergeCell ref="I24:N2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Robb</dc:creator>
  <cp:lastModifiedBy>David Robb</cp:lastModifiedBy>
  <dcterms:created xsi:type="dcterms:W3CDTF">2014-03-22T07:58:18Z</dcterms:created>
  <dcterms:modified xsi:type="dcterms:W3CDTF">2014-03-28T02:41:25Z</dcterms:modified>
</cp:coreProperties>
</file>